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905" windowHeight="10425" activeTab="1"/>
  </bookViews>
  <sheets>
    <sheet name="Sheet2" sheetId="2" r:id="rId1"/>
    <sheet name="Sheet1" sheetId="1" r:id="rId2"/>
  </sheets>
  <calcPr calcId="191029"/>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<sst xmlns="http://schemas.openxmlformats.org/spreadsheetml/2006/main" count="82" uniqueCount="51">
  <si>
    <t>所在地</t>
  </si>
  <si>
    <t>债务人名称</t>
  </si>
  <si>
    <t>求和项:本金</t>
  </si>
  <si>
    <t>序号</t>
  </si>
  <si>
    <t>分布地区</t>
  </si>
  <si>
    <t>债权资产金额</t>
  </si>
  <si>
    <t>抵债资产金额</t>
  </si>
  <si>
    <t>其他资产金额（万元）</t>
  </si>
  <si>
    <t>金额占比</t>
  </si>
  <si>
    <t>福州市</t>
  </si>
  <si>
    <t>（本金，万元）</t>
  </si>
  <si>
    <t>（万元）</t>
  </si>
  <si>
    <t>福建丽景假日大酒店有限公司</t>
  </si>
  <si>
    <t>莆田市</t>
  </si>
  <si>
    <t>福建省诚信建设工程有限公司</t>
  </si>
  <si>
    <t>泉州市</t>
  </si>
  <si>
    <t>福建省东风建筑工程有限公司</t>
  </si>
  <si>
    <t>合计</t>
  </si>
  <si>
    <t>福建公元食品有限公司</t>
  </si>
  <si>
    <t>福建凯微通信电子技术有限公司</t>
  </si>
  <si>
    <t>福建省晋江市永和许福记兄弟食品有限公司</t>
  </si>
  <si>
    <t>晋江罗山弘泰彩印包装有限公司</t>
  </si>
  <si>
    <t>晋江市荣耀纤维制品有限公司</t>
  </si>
  <si>
    <t>泉州鼎奂供应链管理有限公司</t>
  </si>
  <si>
    <t>泉州恒福织造有限公司</t>
  </si>
  <si>
    <t>石狮拓夫纺织贸易有限公司</t>
  </si>
  <si>
    <t>(空白)</t>
  </si>
  <si>
    <t>总计</t>
  </si>
  <si>
    <t>本金
（人民币万元）</t>
  </si>
  <si>
    <t>保证人</t>
  </si>
  <si>
    <t>抵押物</t>
  </si>
  <si>
    <t>福建省东风建筑工程有限公司、福建省诚信建设工程有限公司、莆田市恒润房地产开发有限公司、中福海峡（平潭）置业有限公司商票质押担保、陈凤耀、陈强、陈素娟、陈素兰、周玉梅、林建泉
顾静静在其与陈强夫妻共同财产范围内对陈强担保债务承担共同偿还责任、罗超在其与陈素兰夫妻共同财产范围内对陈素兰担保债务承担共同偿还责任</t>
  </si>
  <si>
    <t>1.莆田市恒润房地产开发有限公司名下位于莆田市涵江区涵西街道金象街658号世纪名苑2幢101店面、3幢101店面、4幢108-114店面、5幢101-107店面、6幢108店面、7幢105店面房屋（商铺），合计18个店面，面积1073.75㎡；
2.莆田市恒润房地产开发有限公司名下位于莆田市涵江区涵西街道苍园路299号世纪名苑15号、16号裙楼商场A201、A301的房屋（商铺），合计面积3170.31㎡；
3.陈凤耀名下位于莆田市荔城区拱辰街道拱辰居委会学园北街368号名成佳园3号楼1梯205、305的房屋（商铺），合计面积1566.16㎡；
4.莆田市荔城区拱辰街道学园北街397号华源豪庭2号楼201（周玉梅名下）、304（周玉梅名下）、203（陈素娟名下）、301（陈凤耀名下）、204（陈素兰名下）、502（陈素兰名下）、503（陈强名下）、202（林建泉名下）室（8套住宅），合计面积1631.12㎡。</t>
  </si>
  <si>
    <t>陈凤耀、陈强、陈素娟、陈素兰
周玉梅在其与陈凤耀夫妻共同财产范围内对陈凤耀担保债务承担共同偿还责任、林建泉在其与陈素娟夫妻共同财产范围内对陈素娟担保债务承担共同偿还责任、罗超以其与陈素兰夫妻共同财产范围内对陈素兰担保债务承担共同偿还责任</t>
  </si>
  <si>
    <t>1.陈强名下位于莆田市荔城区拱辰街道拱辰居委会学园北街308号房产（商铺），面积169.38平方米；出租（小弟宠物店）；
2.陈凤耀名下位于莆田市城厢区筱塘下社、凤凰山街道月塘街450号、454号的房产（商铺），面积374.94平方米；出租（伟星管右半部分）。</t>
  </si>
  <si>
    <t>福建省嘉景投资发展有限公司、怡景投资（香港）有限公司、福州久网众合商贸有限公司、刘瑞光、郝长军</t>
  </si>
  <si>
    <t>福州市鼓楼区水部街道古田支路46号玉融花园10#楼7-A复式单元住宅，建筑面积149㎡。</t>
  </si>
  <si>
    <t>鼎丰集团（中国）有限公司、福建爱都工贸有限公司、洪明显、施鸿娇</t>
  </si>
  <si>
    <t>景宁外舍古镇旅游投资发展有限公司位于景宁畲族自治县红星街道朝凤路403、423、415号三幢商业楼，建筑面积1007.03㎡。</t>
  </si>
  <si>
    <t>晋江龙之族工贸发展有限公司、施加胜、施玲雅</t>
  </si>
  <si>
    <t>无</t>
  </si>
  <si>
    <t>林碧及其配偶许金岑、珠穆朗玛（中国）有限公司、湖北珠穆朗玛台商工业园有限公司、泉州铭志置业有限公司、福建铭基置业有限公司、泉州市洛江铭基置业有限公司、江苏珠穆朗玛食品有限责任公司、辽宁珠穆朗玛食品有限责任公司、山东珠穆朗玛食品有限责任公司、施清池及其配偶林秀华、湖北省珠穆朗玛食品有限公司、四川珠穆朗玛食品有限责任公司、湖南省珠穆朗玛食品有限公司、滁州市珠穆朗玛食品有限公司</t>
  </si>
  <si>
    <t>1.晋江市经济开发区五里园力马路33-1、33-2、34号工业房地产，建筑面积95239.23㎡，土地面积44627㎡；
2.安陆市李店镇十里村，石井村,大棚村工业土地，土地面积46216.4㎡；安陆市开发区新河村工业土地，土地面积143392.7㎡；
3.康平县经济开发区工业房地产，建筑面积19214.41㎡，土地面积162814㎡(一押)。</t>
  </si>
  <si>
    <t>许金岑及其配偶林碧、施清池及其配偶林秀华、福建公元食品有限公司、湖北省珠穆朗玛食品有限公司、湖北珠穆朗玛台商工业园有限公司、泉州铭志置业有限公司、福建铭基置业有限公司、泉州市洛江铭基置业有限公司、珠穆朗玛（中国）有限公司、山东珠穆朗玛食品有限责任公司、辽宁珠穆朗玛食品有限责任公司、江苏珠穆朗玛食品有限责任公司、滁州市珠穆朗玛食品有限公司、湖南省珠穆朗玛食品有限公司、四川珠穆朗玛食品有限责任公司</t>
  </si>
  <si>
    <t>1.安陆市经济开发区十里村工业房地产，建筑面积16544.24㎡、土地面积34605.3㎡；
2.安陆市经济开发区十里村工业房地产建筑面积21670.99㎡、土地面积31854.5㎡；
3.康平县经济开发区工业房地产，建筑面积25861.1㎡、土地面积124205㎡；
4.康平县经济开发区工业房地产，建筑面积19214.41㎡、土地面积162814㎡（二押）。</t>
  </si>
  <si>
    <t>福建公元食品有限公司、张维民及其配偶吴鸳琴、张清江及其配偶王丽菁、张清圳及其配偶吴丽明、湖北弘兴包装有限公司</t>
  </si>
  <si>
    <t>福建荣耀纺织有限公司、福建省荣亿纺织品贸易有限公司、泉州伟泰化纤有限公司、晋江市梦依妮服装织造有限公司
晋江荣耀织造有限公司、洪龙江、施明亮</t>
  </si>
  <si>
    <t>1.权属晋江荣耀织造有限公司（关联企业），位于晋江市龙湖镇烧灰工业区的工业厂房及工业用地，占地面积16170㎡，建筑面积21696.55㎡；
2.权属施明亮（保证人）位于厦门市思明区会展南二里90号2301室的商品房，建筑面积183.4㎡，土地分摊面积32.54㎡。</t>
  </si>
  <si>
    <t xml:space="preserve">晋江市荣耀纤维制品有限公司、福建省荣亿纺织品贸易有限公司、泉州恒福织造有限公司、洪龙江、施明亮、施碧旋、陈玉庆
</t>
  </si>
  <si>
    <t>权属泉州恒福织造有限公司，抵押物地处永春县探花山工业区的工业厂房及工业用地，土地使用权面积56832.72㎡，房屋建筑面积19263.36㎡。</t>
  </si>
  <si>
    <t>泉州泽仕通科技有限公司，林志华、李玉雅、云南泽仕通房地产开发有限公司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</si>
</sst>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b/>
      <sz val="11"/>
      <color theme="1"/>
      <name val="宋体"/>
      <charset val="134"/>
      <scheme val="minor"/>
    </font>
    <font>
      <sz val="10"/>
      <color theme="1"/>
      <name val="宋体"/>
      <charset val="134"/>
      <scheme val="minor"/>
    </font>
    <font>
      <sz val="12"/>
      <name val="Times New Roman"/>
      <charset val="134"/>
    </font>
    <font>
      <sz val="11"/>
      <name val="宋体"/>
      <charset val="134"/>
    </font>
    <font>
      <sz val="12"/>
      <name val="宋体"/>
      <charset val="134"/>
    </font>
    <font>
      <sz val="9"/>
      <name val="宋体"/>
      <charset val="134"/>
    </font>
    <font>
      <sz val="12"/>
      <color theme="1"/>
      <name val="Times New Roman"/>
      <charset val="134"/>
    </font>
    <font>
      <sz val="11"/>
      <color theme="1"/>
      <name val="宋体"/>
      <charset val="134"/>
    </font>
    <font>
      <sz val="12"/>
      <color theme="1"/>
      <name val="宋体"/>
      <charset val="134"/>
    </font>
    <font>
      <sz val="9"/>
      <color rgb="FF000000"/>
      <name val="宋体"/>
      <charset val="134"/>
    </font>
    <font>
      <sz val="16"/>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cellStyleXfs>
  <cellXfs count="31">
    <xf numFmtId="0" fontId="0" fillId="0" borderId="0" xfId="0">
      <alignment vertical="center"/>
    </xf>
    <xf numFmtId="0" fontId="1" fillId="0" borderId="0" xfId="0" applyFont="1" applyFill="1" applyBorder="1" applyAlignment="1">
      <alignment horizontal="center" vertical="center"/>
    </xf>
    <xf numFmtId="0" fontId="0" fillId="0" borderId="0" xfId="0" applyFill="1" applyBorder="1" applyAlignment="1">
      <alignment horizontal="center" vertical="center"/>
    </xf>
    <xf numFmtId="176" fontId="0" fillId="0" borderId="0" xfId="0" applyNumberFormat="1" applyFill="1" applyBorder="1" applyAlignment="1">
      <alignment horizontal="center" vertical="center"/>
    </xf>
    <xf numFmtId="176" fontId="2" fillId="0" borderId="0" xfId="0" applyNumberFormat="1" applyFont="1" applyFill="1" applyBorder="1" applyAlignment="1">
      <alignment horizontal="left" vertical="center"/>
    </xf>
    <xf numFmtId="0" fontId="0" fillId="0" borderId="0" xfId="0" applyFill="1" applyBorder="1" applyAlignment="1">
      <alignment horizontal="left" vertical="center" wrapText="1"/>
    </xf>
    <xf numFmtId="0" fontId="0" fillId="0" borderId="0" xfId="0"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xf numFmtId="176" fontId="2" fillId="0" borderId="1" xfId="0" applyNumberFormat="1" applyFont="1" applyFill="1" applyBorder="1" applyAlignment="1">
      <alignment horizontal="left" vertical="center"/>
    </xf>
    <xf numFmtId="176" fontId="0" fillId="0" borderId="0" xfId="0" applyNumberFormat="1">
      <alignment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wrapText="1"/>
    </xf>
    <xf numFmtId="0" fontId="11" fillId="0" borderId="5" xfId="0" applyFont="1" applyBorder="1" applyAlignment="1">
      <alignment horizontal="left" wrapText="1"/>
    </xf>
    <xf numFmtId="4" fontId="11" fillId="0" borderId="5" xfId="0" applyNumberFormat="1" applyFont="1" applyBorder="1" applyAlignment="1">
      <alignment horizontal="left" wrapText="1"/>
    </xf>
    <xf numFmtId="10" fontId="11" fillId="0" borderId="5" xfId="0" applyNumberFormat="1" applyFont="1" applyBorder="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9">
    <dxf>
      <numFmt numFmtId="176" formatCode="0.00_ "/>
    </dxf>
    <dxf>
      <numFmt numFmtId="176" formatCode="0.00_ "/>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268.468900463" refreshedBy="吴俊慧" recordCount="12">
  <cacheSource type="worksheet">
    <worksheetSource ref="A1:F13" sheet="Sheet1"/>
  </cacheSource>
  <cacheFields count="6">
    <cacheField name="序号" numFmtId="0">
      <sharedItems containsString="0" containsBlank="1" containsNumber="1" containsInteger="1" minValue="1" maxValue="11" count="12">
        <n v="1"/>
        <n v="2"/>
        <n v="3"/>
        <n v="4"/>
        <n v="5"/>
        <n v="6"/>
        <n v="7"/>
        <n v="8"/>
        <n v="9"/>
        <n v="10"/>
        <n v="11"/>
        <m/>
      </sharedItems>
    </cacheField>
    <cacheField name="债务人名称" numFmtId="0">
      <sharedItems containsBlank="1" count="12">
        <s v="福建省东风建筑工程有限公司"/>
        <s v="福建省诚信建设工程有限公司"/>
        <s v="福建丽景假日大酒店有限公司"/>
        <s v="泉州鼎奂供应链管理有限公司"/>
        <s v="石狮拓夫纺织贸易有限公司"/>
        <s v="福建公元食品有限公司"/>
        <s v="福建省晋江市永和许福记兄弟食品有限公司"/>
        <s v="晋江罗山弘泰彩印包装有限公司"/>
        <s v="晋江市荣耀纤维制品有限公司"/>
        <s v="泉州恒福织造有限公司"/>
        <s v="福建凯微通信电子技术有限公司"/>
        <m/>
      </sharedItems>
    </cacheField>
    <cacheField name="所在地" numFmtId="0">
      <sharedItems containsBlank="1" count="4">
        <s v="莆田市"/>
        <s v="福州市"/>
        <s v="泉州市"/>
        <m/>
      </sharedItems>
    </cacheField>
    <cacheField name="本金" numFmtId="176">
      <sharedItems containsSemiMixedTypes="0" containsString="0" containsNumber="1" minValue="306.54" maxValue="184292.185102" count="12">
        <n v="7769.99"/>
        <n v="306.54"/>
        <n v="470.660443"/>
        <n v="4449.979127"/>
        <n v="2205.899715"/>
        <n v="76432.123647"/>
        <n v="73954.418804"/>
        <n v="931.035778"/>
        <n v="10713.751198"/>
        <n v="5113"/>
        <n v="1944.78639"/>
        <n v="184292.185102"/>
      </sharedItems>
    </cacheField>
    <cacheField name="保证人" numFmtId="0">
      <sharedItems containsBlank="1" count="12">
        <s v="福建省东风建筑工程有限公司、福建省诚信建设工程有限公司、莆田市恒润房地产开发有限公司、中福海峡（平潭）置业有限公司商票质押担保、陈凤耀、陈强、陈素娟、陈素兰、周玉梅、林建泉_x000a_顾静静在其与陈强夫妻共同财产范围内对陈强担保债务承担共同偿还责任、罗超在其与陈素兰夫妻共同财产范围内对陈素兰担保债务承担共同偿还责任"/>
        <s v="陈凤耀、陈强、陈素娟、陈素兰_x000a_周玉梅在其与陈凤耀夫妻共同财产范围内对陈凤耀担保债务承担共同偿还责任、林建泉在其与陈素娟夫妻共同财产范围内对陈素娟担保债务承担共同偿还责任、罗超以其与陈素兰夫妻共同财产范围内对陈素兰担保债务承担共同偿还责任"/>
        <s v="福建省嘉景投资发展有限公司、怡景投资（香港）有限公司、福州久网众合商贸有限公司、刘瑞光、郝长军"/>
        <s v="鼎丰集团（中国）有限公司、福建爱都工贸有限公司、洪明显、施鸿娇"/>
        <s v="晋江龙之族工贸发展有限公司、施加胜、施玲雅"/>
        <s v="林碧及其配偶许金岑、珠穆朗玛（中国）有限公司、湖北珠穆朗玛台商工业园有限公司、泉州铭志置业有限公司、福建铭基置业有限公司、泉州市洛江铭基置业有限公司、江苏珠穆朗玛食品有限责任公司、辽宁珠穆朗玛食品有限责任公司、山东珠穆朗玛食品有限责任公司、施清池及其配偶林秀华、湖北省珠穆朗玛食品有限公司、四川珠穆朗玛食品有限责任公司、湖南省珠穆朗玛食品有限公司、滁州市珠穆朗玛食品有限公司"/>
        <s v="许金岑及其配偶林碧、施清池及其配偶林秀华、福建公元食品有限公司、湖北省珠穆朗玛食品有限公司、湖北珠穆朗玛台商工业园有限公司、泉州铭志置业有限公司、福建铭基置业有限公司、泉州市洛江铭基置业有限公司、珠穆朗玛（中国）有限公司、山东珠穆朗玛食品有限责任公司、辽宁珠穆朗玛食品有限责任公司、江苏珠穆朗玛食品有限责任公司、滁州市珠穆朗玛食品有限公司、湖南省珠穆朗玛食品有限公司、四川珠穆朗玛食品有限责任公司"/>
        <s v="福建公元食品有限公司、张维民及其配偶吴鸳琴、张清江及其配偶王丽菁、张清圳及其配偶吴丽明、湖北弘兴包装有限公司"/>
        <s v="福建荣耀纺织有限公司、福建省荣亿纺织品贸易有限公司、泉州伟泰化纤有限公司、晋江市梦依妮服装织造有限公司_x000a_晋江荣耀织造有限公司、洪龙江、施明亮"/>
        <s v="晋江市荣耀纤维制品有限公司、福建省荣亿纺织品贸易有限公司、泉州恒福织造有限公司、洪龙江、施明亮、施碧旋、陈玉庆_x000a_"/>
        <s v="泉州泽仕通科技有限公司，林志华、李玉雅、云南泽仕通房地产开发有限公司"/>
        <m/>
      </sharedItems>
    </cacheField>
    <cacheField name="抵押物" numFmtId="0">
      <sharedItems containsBlank="1" count="10" longText="1">
        <s v="1.莆田市恒润房地产开发有限公司名下位于莆田市涵江区涵西街道金象街658号世纪名苑2幢101店面、3幢101店面、4幢108-114店面、5幢101-107店面、6幢108店面、7幢105店面房屋（商铺），合计18个店面，面积1073.75㎡；_x000a_2.莆田市恒润房地产开发有限公司名下位于莆田市涵江区涵西街道苍园路299号世纪名苑15号、16号裙楼商场A201、A301的房屋（商铺），合计面积3170.31㎡；_x000a_3.陈凤耀名下位于莆田市荔城区拱辰街道拱辰居委会学园北街368号名成佳园3号楼1梯205、305的房屋（商铺），合计面积1566.16㎡；_x000a_4.莆田市荔城区拱辰街道学园北街397号华源豪庭2号楼201（周玉梅名下）、304（周玉梅名下）、203（陈素娟名下）、301（陈凤耀名下）、204（陈素兰名下）、502（陈素兰名下）、503（陈强名下）、202（林建泉名下）室（8套住宅），合计面积1631.12㎡。"/>
        <s v="1.陈强名下位于莆田市荔城区拱辰街道拱辰居委会学园北街308号房产（商铺），面积169.38平方米；出租（小弟宠物店）；_x000a_2.陈凤耀名下位于莆田市城厢区筱塘下社、凤凰山街道月塘街450号、454号的房产（商铺），面积374.94平方米；出租（伟星管右半部分）。"/>
        <s v="福州市鼓楼区水部街道古田支路46号玉融花园10#楼7-A复式单元住宅，建筑面积149㎡。"/>
        <s v="景宁外舍古镇旅游投资发展有限公司位于景宁畲族自治县红星街道朝凤路403、423、415号三幢商业楼，建筑面积1007.03㎡。"/>
        <s v="无"/>
        <s v="1.晋江市经济开发区五里园力马路33-1、33-2、34号工业房地产，建筑面积95239.23㎡，土地面积44627㎡；_x000a_2.安陆市李店镇十里村，石井村,大棚村工业土地，土地面积46216.4㎡；安陆市开发区新河村工业土地，土地面积143392.7㎡；_x000a_3.康平县经济开发区工业房地产，建筑面积19214.41㎡，土地面积162814㎡(一押)。"/>
        <s v="1.安陆市经济开发区十里村工业房地产，建筑面积16544.24㎡、土地面积34605.3㎡；_x000a_2.安陆市经济开发区十里村工业房地产建筑面积21670.99㎡、土地面积31854.5㎡；_x000a_3.康平县经济开发区工业房地产，建筑面积25861.1㎡、土地面积124205㎡；_x000a_4.康平县经济开发区工业房地产，建筑面积19214.41㎡、土地面积162814㎡（二押）。"/>
        <s v="1.权属晋江荣耀织造有限公司（关联企业），位于晋江市龙湖镇烧灰工业区的工业厂房及工业用地，占地面积16170㎡，建筑面积21696.55㎡；_x000a_2.权属施明亮（保证人）位于厦门市思明区会展南二里90号2301室的商品房，建筑面积183.4㎡，土地分摊面积32.54㎡。"/>
        <s v="权属泉州恒福织造有限公司，抵押物地处永春县探花山工业区的工业厂房及工业用地，土地使用权面积56832.72㎡，房屋建筑面积19263.36㎡。"/>
        <m/>
      </sharedItems>
    </cacheField>
  </cacheFields>
</pivotCacheDefinition>
</file>

<file path=xl/pivotCache/pivotCacheRecords1.xml><?xml version="1.0" encoding="utf-8"?>
<pivotCacheRecords xmlns="http://schemas.openxmlformats.org/spreadsheetml/2006/main" xmlns:r="http://schemas.openxmlformats.org/officeDocument/2006/relationships" count="12">
  <r>
    <x v="0"/>
    <x v="0"/>
    <x v="0"/>
    <x v="0"/>
    <x v="0"/>
    <x v="0"/>
  </r>
  <r>
    <x v="1"/>
    <x v="1"/>
    <x v="0"/>
    <x v="1"/>
    <x v="1"/>
    <x v="1"/>
  </r>
  <r>
    <x v="2"/>
    <x v="2"/>
    <x v="1"/>
    <x v="2"/>
    <x v="2"/>
    <x v="2"/>
  </r>
  <r>
    <x v="3"/>
    <x v="3"/>
    <x v="2"/>
    <x v="3"/>
    <x v="3"/>
    <x v="3"/>
  </r>
  <r>
    <x v="4"/>
    <x v="4"/>
    <x v="2"/>
    <x v="4"/>
    <x v="4"/>
    <x v="4"/>
  </r>
  <r>
    <x v="5"/>
    <x v="5"/>
    <x v="2"/>
    <x v="5"/>
    <x v="5"/>
    <x v="5"/>
  </r>
  <r>
    <x v="6"/>
    <x v="6"/>
    <x v="2"/>
    <x v="6"/>
    <x v="6"/>
    <x v="6"/>
  </r>
  <r>
    <x v="7"/>
    <x v="7"/>
    <x v="2"/>
    <x v="7"/>
    <x v="7"/>
    <x v="4"/>
  </r>
  <r>
    <x v="8"/>
    <x v="8"/>
    <x v="2"/>
    <x v="8"/>
    <x v="8"/>
    <x v="7"/>
  </r>
  <r>
    <x v="9"/>
    <x v="9"/>
    <x v="2"/>
    <x v="9"/>
    <x v="9"/>
    <x v="8"/>
  </r>
  <r>
    <x v="10"/>
    <x v="10"/>
    <x v="2"/>
    <x v="10"/>
    <x v="10"/>
    <x v="4"/>
  </r>
  <r>
    <x v="11"/>
    <x v="11"/>
    <x v="3"/>
    <x v="11"/>
    <x v="1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C20" firstHeaderRow="1" firstDataRow="1" firstDataCol="2"/>
  <pivotFields count="6">
    <pivotField compact="0" showAll="0"/>
    <pivotField axis="axisRow" compact="0" showAll="0">
      <items count="13">
        <item x="5"/>
        <item x="10"/>
        <item x="2"/>
        <item x="1"/>
        <item x="0"/>
        <item x="6"/>
        <item x="7"/>
        <item x="8"/>
        <item x="3"/>
        <item x="9"/>
        <item x="4"/>
        <item x="11"/>
        <item t="default"/>
      </items>
    </pivotField>
    <pivotField axis="axisRow" compact="0" showAll="0">
      <items count="5">
        <item x="1"/>
        <item x="0"/>
        <item x="2"/>
        <item x="3"/>
        <item t="default"/>
      </items>
    </pivotField>
    <pivotField dataField="1" compact="0" numFmtId="176" showAll="0"/>
    <pivotField compact="0" showAll="0"/>
    <pivotField compact="0" showAll="0"/>
  </pivotFields>
  <rowFields count="2">
    <field x="2"/>
    <field x="1"/>
  </rowFields>
  <rowItems count="17">
    <i>
      <x/>
    </i>
    <i r="1">
      <x v="2"/>
    </i>
    <i>
      <x v="1"/>
    </i>
    <i r="1">
      <x v="3"/>
    </i>
    <i r="1">
      <x v="4"/>
    </i>
    <i>
      <x v="2"/>
    </i>
    <i r="1">
      <x/>
    </i>
    <i r="1">
      <x v="1"/>
    </i>
    <i r="1">
      <x v="5"/>
    </i>
    <i r="1">
      <x v="6"/>
    </i>
    <i r="1">
      <x v="7"/>
    </i>
    <i r="1">
      <x v="8"/>
    </i>
    <i r="1">
      <x v="9"/>
    </i>
    <i r="1">
      <x v="10"/>
    </i>
    <i>
      <x v="3"/>
    </i>
    <i r="1">
      <x v="11"/>
    </i>
    <i t="grand">
      <x/>
    </i>
  </rowItems>
  <colItems count="1">
    <i/>
  </colItems>
  <dataFields count="1">
    <dataField name="求和项:本金" fld="3" baseField="0" baseItem="0"/>
  </dataFields>
  <formats count="2">
    <format dxfId="0">
      <pivotArea dataOnly="0" axis="axisValues" fieldPosition="0"/>
    </format>
    <format dxfId="1">
      <pivotArea collapsedLevelsAreSubtotals="1" fieldPosition="0"/>
    </format>
  </formats>
  <pivotTableStyleInfo name="PivotStylePreset2_Accent1" showRowHeaders="1" showColHeaders="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20"/>
  <sheetViews>
    <sheetView workbookViewId="0">
      <selection activeCell="I18" sqref="I18"/>
    </sheetView>
  </sheetViews>
  <sheetFormatPr defaultColWidth="9" defaultRowHeight="13.5"/>
  <cols>
    <col min="1" max="1" width="9.375"/>
    <col min="2" max="2" width="40"/>
    <col min="3" max="3" width="14.125" style="22"/>
    <col min="7" max="7" width="14.375" customWidth="1"/>
    <col min="10" max="10" width="12.625"/>
  </cols>
  <sheetData>
    <row r="1" customHeight="1"/>
    <row r="2" ht="14.25"/>
    <row r="3" ht="41.25" spans="1:10">
      <c r="A3" t="s">
        <v>0</v>
      </c>
      <c r="B3" t="s">
        <v>1</v>
      </c>
      <c r="C3" s="22" t="s">
        <v>2</v>
      </c>
      <c r="E3" s="23" t="s">
        <v>3</v>
      </c>
      <c r="F3" s="24" t="s">
        <v>4</v>
      </c>
      <c r="G3" s="25" t="s">
        <v>5</v>
      </c>
      <c r="H3" s="25" t="s">
        <v>6</v>
      </c>
      <c r="I3" s="24" t="s">
        <v>7</v>
      </c>
      <c r="J3" s="24" t="s">
        <v>8</v>
      </c>
    </row>
    <row r="4" ht="41.25" spans="1:10">
      <c r="A4" t="s">
        <v>9</v>
      </c>
      <c r="B4"/>
      <c r="C4" s="22">
        <v>470.660443</v>
      </c>
      <c r="E4" s="23"/>
      <c r="F4" s="24"/>
      <c r="G4" s="26" t="s">
        <v>10</v>
      </c>
      <c r="H4" s="26" t="s">
        <v>11</v>
      </c>
      <c r="I4" s="24"/>
      <c r="J4" s="24"/>
    </row>
    <row r="5" ht="21" spans="2:10">
      <c r="B5" t="s">
        <v>12</v>
      </c>
      <c r="C5" s="22">
        <v>470.660443</v>
      </c>
      <c r="E5" s="27">
        <v>1</v>
      </c>
      <c r="F5" s="28" t="s">
        <v>9</v>
      </c>
      <c r="G5" s="28">
        <v>470.66</v>
      </c>
      <c r="H5" s="28">
        <v>0</v>
      </c>
      <c r="I5" s="28">
        <v>0</v>
      </c>
      <c r="J5" s="30">
        <f>G5/$G$8</f>
        <v>0.00255387925011906</v>
      </c>
    </row>
    <row r="6" ht="21.75" customHeight="1" spans="1:10">
      <c r="A6" t="s">
        <v>13</v>
      </c>
      <c r="B6"/>
      <c r="C6" s="22">
        <v>8076.53</v>
      </c>
      <c r="E6" s="27">
        <v>2</v>
      </c>
      <c r="F6" s="28" t="s">
        <v>13</v>
      </c>
      <c r="G6" s="29">
        <v>8076.53</v>
      </c>
      <c r="H6" s="28">
        <v>0</v>
      </c>
      <c r="I6" s="28">
        <v>0</v>
      </c>
      <c r="J6" s="30">
        <f>G6/$G$8</f>
        <v>0.0438245918071732</v>
      </c>
    </row>
    <row r="7" ht="21" spans="2:10">
      <c r="B7" t="s">
        <v>14</v>
      </c>
      <c r="C7" s="22">
        <v>306.54</v>
      </c>
      <c r="E7" s="27">
        <v>3</v>
      </c>
      <c r="F7" s="28" t="s">
        <v>15</v>
      </c>
      <c r="G7" s="29">
        <v>175744.99</v>
      </c>
      <c r="H7" s="28">
        <v>0</v>
      </c>
      <c r="I7" s="28">
        <v>0</v>
      </c>
      <c r="J7" s="30">
        <f>G7/$G$8</f>
        <v>0.953621474681049</v>
      </c>
    </row>
    <row r="8" ht="21" spans="2:10">
      <c r="B8" t="s">
        <v>16</v>
      </c>
      <c r="C8" s="22">
        <v>7769.99</v>
      </c>
      <c r="E8" s="27" t="s">
        <v>17</v>
      </c>
      <c r="F8" s="27"/>
      <c r="G8" s="29">
        <v>184292.19</v>
      </c>
      <c r="H8" s="28">
        <v>0</v>
      </c>
      <c r="I8" s="28">
        <v>0</v>
      </c>
      <c r="J8" s="30">
        <f>SUM(J5:J7)</f>
        <v>0.999999945738341</v>
      </c>
    </row>
    <row r="9" spans="1:3">
      <c r="A9" t="s">
        <v>15</v>
      </c>
      <c r="B9"/>
      <c r="C9" s="22">
        <v>175744.994659</v>
      </c>
    </row>
    <row r="10" spans="2:3">
      <c r="B10" t="s">
        <v>18</v>
      </c>
      <c r="C10" s="22">
        <v>76432.123647</v>
      </c>
    </row>
    <row r="11" spans="2:3">
      <c r="B11" t="s">
        <v>19</v>
      </c>
      <c r="C11" s="22">
        <v>1944.78639</v>
      </c>
    </row>
    <row r="12" spans="2:3">
      <c r="B12" t="s">
        <v>20</v>
      </c>
      <c r="C12" s="22">
        <v>73954.418804</v>
      </c>
    </row>
    <row r="13" spans="2:3">
      <c r="B13" t="s">
        <v>21</v>
      </c>
      <c r="C13" s="22">
        <v>931.035778</v>
      </c>
    </row>
    <row r="14" spans="2:3">
      <c r="B14" t="s">
        <v>22</v>
      </c>
      <c r="C14" s="22">
        <v>10713.751198</v>
      </c>
    </row>
    <row r="15" spans="2:3">
      <c r="B15" t="s">
        <v>23</v>
      </c>
      <c r="C15" s="22">
        <v>4449.979127</v>
      </c>
    </row>
    <row r="16" spans="2:3">
      <c r="B16" t="s">
        <v>24</v>
      </c>
      <c r="C16" s="22">
        <v>5113</v>
      </c>
    </row>
    <row r="17" spans="2:3">
      <c r="B17" t="s">
        <v>25</v>
      </c>
      <c r="C17" s="22">
        <v>2205.899715</v>
      </c>
    </row>
    <row r="18" spans="1:3">
      <c r="A18" t="s">
        <v>26</v>
      </c>
      <c r="B18"/>
      <c r="C18" s="22">
        <v>184292.185102</v>
      </c>
    </row>
    <row r="19" spans="2:3">
      <c r="B19" t="s">
        <v>26</v>
      </c>
      <c r="C19" s="22">
        <v>184292.185102</v>
      </c>
    </row>
    <row r="20" spans="1:3">
      <c r="A20" t="s">
        <v>27</v>
      </c>
      <c r="B20"/>
      <c r="C20" s="22">
        <v>368584.370204</v>
      </c>
    </row>
  </sheetData>
  <mergeCells count="5">
    <mergeCell ref="E8:F8"/>
    <mergeCell ref="E3:E4"/>
    <mergeCell ref="F3:F4"/>
    <mergeCell ref="I3:I4"/>
    <mergeCell ref="J3:J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13"/>
  <sheetViews>
    <sheetView tabSelected="1" workbookViewId="0">
      <selection activeCell="D2" sqref="D2"/>
    </sheetView>
  </sheetViews>
  <sheetFormatPr defaultColWidth="9" defaultRowHeight="13.5" outlineLevelCol="7"/>
  <cols>
    <col min="1" max="1" width="4.625" style="2" customWidth="1"/>
    <col min="2" max="2" width="28.375" style="2" customWidth="1"/>
    <col min="3" max="3" width="11.25" style="2" customWidth="1"/>
    <col min="4" max="4" width="21.125" style="3" customWidth="1"/>
    <col min="5" max="5" width="41.75" style="4" customWidth="1"/>
    <col min="6" max="6" width="53.125" style="5" customWidth="1"/>
    <col min="7" max="7" width="9" style="2"/>
    <col min="8" max="8" width="40.25" style="6" customWidth="1"/>
    <col min="9" max="16384" width="9" style="2"/>
  </cols>
  <sheetData>
    <row r="1" s="1" customFormat="1" ht="40.5" spans="1:8">
      <c r="A1" s="7" t="s">
        <v>3</v>
      </c>
      <c r="B1" s="7" t="s">
        <v>1</v>
      </c>
      <c r="C1" s="7" t="s">
        <v>0</v>
      </c>
      <c r="D1" s="7" t="s">
        <v>28</v>
      </c>
      <c r="E1" s="7" t="s">
        <v>29</v>
      </c>
      <c r="F1" s="7" t="s">
        <v>30</v>
      </c>
      <c r="H1" s="8"/>
    </row>
    <row r="2" s="2" customFormat="1" ht="202.5" spans="1:8">
      <c r="A2" s="9">
        <v>1</v>
      </c>
      <c r="B2" s="10" t="s">
        <v>16</v>
      </c>
      <c r="C2" s="11" t="s">
        <v>13</v>
      </c>
      <c r="D2" s="12">
        <v>7769.99</v>
      </c>
      <c r="E2" s="13" t="s">
        <v>31</v>
      </c>
      <c r="F2" s="14" t="s">
        <v>32</v>
      </c>
      <c r="H2" s="6"/>
    </row>
    <row r="3" s="2" customFormat="1" ht="72" spans="1:8">
      <c r="A3" s="15">
        <v>2</v>
      </c>
      <c r="B3" s="16" t="s">
        <v>14</v>
      </c>
      <c r="C3" s="17" t="s">
        <v>13</v>
      </c>
      <c r="D3" s="18">
        <v>306.54</v>
      </c>
      <c r="E3" s="13" t="s">
        <v>33</v>
      </c>
      <c r="F3" s="14" t="s">
        <v>34</v>
      </c>
      <c r="H3" s="6"/>
    </row>
    <row r="4" s="2" customFormat="1" ht="27" spans="1:8">
      <c r="A4" s="9">
        <v>3</v>
      </c>
      <c r="B4" s="16" t="s">
        <v>12</v>
      </c>
      <c r="C4" s="17" t="s">
        <v>9</v>
      </c>
      <c r="D4" s="18">
        <f>4706604.43/10000</f>
        <v>470.660443</v>
      </c>
      <c r="E4" s="13" t="s">
        <v>35</v>
      </c>
      <c r="F4" s="14" t="s">
        <v>36</v>
      </c>
      <c r="H4" s="6"/>
    </row>
    <row r="5" s="2" customFormat="1" ht="27" spans="1:8">
      <c r="A5" s="15">
        <v>4</v>
      </c>
      <c r="B5" s="16" t="s">
        <v>23</v>
      </c>
      <c r="C5" s="17" t="s">
        <v>15</v>
      </c>
      <c r="D5" s="18">
        <f>44499791.27/10000</f>
        <v>4449.979127</v>
      </c>
      <c r="E5" s="13" t="s">
        <v>37</v>
      </c>
      <c r="F5" s="14" t="s">
        <v>38</v>
      </c>
      <c r="H5" s="6"/>
    </row>
    <row r="6" s="2" customFormat="1" ht="15.75" spans="1:8">
      <c r="A6" s="9">
        <v>5</v>
      </c>
      <c r="B6" s="16" t="s">
        <v>25</v>
      </c>
      <c r="C6" s="17" t="s">
        <v>15</v>
      </c>
      <c r="D6" s="18">
        <f>22058997.15/10000</f>
        <v>2205.899715</v>
      </c>
      <c r="E6" s="13" t="s">
        <v>39</v>
      </c>
      <c r="F6" s="14" t="s">
        <v>40</v>
      </c>
      <c r="H6" s="6"/>
    </row>
    <row r="7" s="2" customFormat="1" ht="96" spans="1:8">
      <c r="A7" s="15">
        <v>6</v>
      </c>
      <c r="B7" s="16" t="s">
        <v>18</v>
      </c>
      <c r="C7" s="17" t="s">
        <v>15</v>
      </c>
      <c r="D7" s="18">
        <v>76432.123647</v>
      </c>
      <c r="E7" s="13" t="s">
        <v>41</v>
      </c>
      <c r="F7" s="14" t="s">
        <v>42</v>
      </c>
      <c r="H7" s="6"/>
    </row>
    <row r="8" s="2" customFormat="1" ht="108" spans="1:8">
      <c r="A8" s="9">
        <v>7</v>
      </c>
      <c r="B8" s="16" t="s">
        <v>20</v>
      </c>
      <c r="C8" s="17" t="s">
        <v>15</v>
      </c>
      <c r="D8" s="18">
        <v>73954.418804</v>
      </c>
      <c r="E8" s="13" t="s">
        <v>43</v>
      </c>
      <c r="F8" s="14" t="s">
        <v>44</v>
      </c>
      <c r="H8" s="6"/>
    </row>
    <row r="9" s="2" customFormat="1" ht="36" spans="1:8">
      <c r="A9" s="15">
        <v>8</v>
      </c>
      <c r="B9" s="16" t="s">
        <v>21</v>
      </c>
      <c r="C9" s="17" t="s">
        <v>15</v>
      </c>
      <c r="D9" s="18">
        <v>931.035778</v>
      </c>
      <c r="E9" s="13" t="s">
        <v>45</v>
      </c>
      <c r="F9" s="14" t="s">
        <v>40</v>
      </c>
      <c r="H9" s="6"/>
    </row>
    <row r="10" s="2" customFormat="1" ht="67.5" spans="1:8">
      <c r="A10" s="9">
        <v>9</v>
      </c>
      <c r="B10" s="19" t="s">
        <v>22</v>
      </c>
      <c r="C10" s="17" t="s">
        <v>15</v>
      </c>
      <c r="D10" s="18">
        <f>107137511.98/10000</f>
        <v>10713.751198</v>
      </c>
      <c r="E10" s="13" t="s">
        <v>46</v>
      </c>
      <c r="F10" s="14" t="s">
        <v>47</v>
      </c>
      <c r="H10" s="6"/>
    </row>
    <row r="11" s="2" customFormat="1" ht="48" spans="1:8">
      <c r="A11" s="15">
        <v>10</v>
      </c>
      <c r="B11" s="19" t="s">
        <v>24</v>
      </c>
      <c r="C11" s="17" t="s">
        <v>15</v>
      </c>
      <c r="D11" s="18">
        <f>51130000/10000</f>
        <v>5113</v>
      </c>
      <c r="E11" s="13" t="s">
        <v>48</v>
      </c>
      <c r="F11" s="14" t="s">
        <v>49</v>
      </c>
      <c r="H11" s="6"/>
    </row>
    <row r="12" s="2" customFormat="1" ht="24" spans="1:8">
      <c r="A12" s="9">
        <v>11</v>
      </c>
      <c r="B12" s="19" t="s">
        <v>19</v>
      </c>
      <c r="C12" s="17" t="s">
        <v>15</v>
      </c>
      <c r="D12" s="18">
        <f>19447863.9/10000</f>
        <v>1944.78639</v>
      </c>
      <c r="E12" s="13" t="s">
        <v>50</v>
      </c>
      <c r="F12" s="14" t="s">
        <v>40</v>
      </c>
      <c r="H12" s="6"/>
    </row>
    <row r="13" s="2" customFormat="1" ht="15.75" spans="1:8">
      <c r="A13" s="15"/>
      <c r="B13" s="19"/>
      <c r="C13" s="19"/>
      <c r="D13" s="20">
        <f>SUM(D2:D12)</f>
        <v>184292.185102</v>
      </c>
      <c r="E13" s="21"/>
      <c r="F13" s="14"/>
      <c r="H13" s="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吴俊慧</dc:creator>
  <cp:lastModifiedBy>吴俊慧</cp:lastModifiedBy>
  <dcterms:created xsi:type="dcterms:W3CDTF">2026-09-02T09:26:00Z</dcterms:created>
  <dcterms:modified xsi:type="dcterms:W3CDTF">2026-09-03T03:33:11Z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B55DB96ED9B64986B2722CB8377BA3B7_13</vt:lpwstr>
  </property>
  <property fmtid="{D5CDD505-2E9C-101B-9397-08002B2CF9AE}" pid="3" name="SV_QUERY_LIST_4F35BF76-6C0D-4D9B-82B2-816C12CF3733">
    <vt:lpwstr>empty_477D106A-C0D6-4607-AEBD-E2C9D60EA279</vt:lpwstr>
  </property>
  <property fmtid="{D5CDD505-2E9C-101B-9397-08002B2CF9AE}" pid="4" name="KSOProductBuildVer">
    <vt:lpwstr>2052-12.8.2.18606</vt:lpwstr>
  </property>
</Properties>
</file>